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Tarif Pokok Sewa PMK33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<sst xmlns="http://schemas.openxmlformats.org/spreadsheetml/2006/main" count="95" uniqueCount="55">
  <si>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1. Sewa Tanah Kosong</t>
  </si>
  <si>
    <t xml:space="preserve">= (3,33% x Lt x Nilai tanah) </t>
  </si>
  <si>
    <t>Data Tanah</t>
  </si>
  <si>
    <t>=</t>
  </si>
  <si>
    <t>(Nilai Tanah min NJOP/luas)</t>
  </si>
  <si>
    <t xml:space="preserve">= (3,33% x Lt x Nilai tanah) +( 6,64% x Lb x Hs x Nsb) </t>
  </si>
  <si>
    <t>(Bangunan Permanen)</t>
  </si>
  <si>
    <t>Data Bangunan</t>
  </si>
  <si>
    <t>(Bangunan Semi Permanen)</t>
  </si>
  <si>
    <t>a. Luas Bangunan (m2)</t>
  </si>
  <si>
    <t>b. Harga Satuan Bangunan/m2</t>
  </si>
  <si>
    <t>(Nilai Bangunan/Luas Bangunan)</t>
  </si>
  <si>
    <t>Nilai Bangunan</t>
  </si>
  <si>
    <t>(Bangunan Darurat)</t>
  </si>
  <si>
    <t>c. Nilai Sisa Bangunan</t>
  </si>
  <si>
    <t>Bangunan Permanen</t>
  </si>
  <si>
    <t>Tahun Dibangun/Renovasi</t>
  </si>
  <si>
    <t>Tahun Dinilai</t>
  </si>
  <si>
    <t>(Maksimal)</t>
  </si>
  <si>
    <t>Umur Bangunan</t>
  </si>
  <si>
    <t>Bangunan Semi Permanen</t>
  </si>
  <si>
    <t>Bangunan Darurat</t>
  </si>
  <si>
    <t>Bangunan Maksimal</t>
  </si>
  <si>
    <t>Penyusutan Maksimal</t>
  </si>
  <si>
    <t>- Penyusutan Permanen 2 %/tahun</t>
  </si>
  <si>
    <t>- Penyusutan Semi Permanen 4 %/tahun</t>
  </si>
  <si>
    <t>- Penyusutan Bgn Darurat 10 %/tahun</t>
  </si>
  <si>
    <t>- Penyusutan Maksimal 80 %</t>
  </si>
  <si>
    <t>b. Nilai Wajar Tanah/m2</t>
  </si>
  <si>
    <t>a. Luas Tanah (m2) yg di sewa</t>
  </si>
  <si>
    <t>Luas Tanah Keseluruhan</t>
  </si>
  <si>
    <t>Nilai Wajar Tanah / M2</t>
  </si>
  <si>
    <t>Pasal 32 Ayat 3 PMK 33</t>
  </si>
  <si>
    <t>Nilai Sisa Bangunan</t>
  </si>
  <si>
    <t>Pokok Sewa Tanah Kosong / Tahun (100%)</t>
  </si>
  <si>
    <t>Pokok Sewa Tanah dan Bangunan / Tahun (100)</t>
  </si>
  <si>
    <t>Perhitungan Pokok Sewa Menurut Pergub No. 92 Tahun 2014</t>
  </si>
  <si>
    <t>b. Nilai  Tanah/m2</t>
  </si>
  <si>
    <t>1. Sewa Tanah dan Bangunan</t>
  </si>
  <si>
    <t xml:space="preserve">Catatan : </t>
  </si>
  <si>
    <t>2. Faktor Penyesuaian Sewa :</t>
  </si>
  <si>
    <t>1. Nilai Pokok Sewa Rp. 21.363.634,08</t>
  </si>
  <si>
    <t xml:space="preserve">    Kategori III : Non Bisnis per Tahun 50 %</t>
  </si>
  <si>
    <t xml:space="preserve">                          :  Rp. 21.363.634,08*50 %</t>
  </si>
  <si>
    <t xml:space="preserve">                          :  Rp.  10.681.817,04,-</t>
  </si>
  <si>
    <r>
      <t xml:space="preserve">Nilai yang akan disewakan kepada Pihak Ketiga sebesar </t>
    </r>
    <r>
      <rPr>
        <b/>
        <sz val="18"/>
        <color indexed="8"/>
        <rFont val="Calibri"/>
        <family val="2"/>
      </rPr>
      <t>Rp. 10.681.817,04</t>
    </r>
  </si>
  <si>
    <t>sewa bangunan/ tahun</t>
  </si>
  <si>
    <t>sewa tanah pertahun</t>
  </si>
  <si>
    <t>sewa tanah dan bangunan/ tahun</t>
  </si>
  <si>
    <t>faktor penyesuain :</t>
  </si>
  <si>
    <t xml:space="preserve">kategori III </t>
  </si>
  <si>
    <t>non bisnis</t>
  </si>
  <si>
    <t>Unit penunjang kegiatan penyelenggaraan pemerintahan/negara</t>
  </si>
  <si>
    <t>harga sewa tanah dan bangunan setelah penyesuaian</t>
  </si>
  <si>
    <t>dibulatkan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</si>
</sst>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.00_);_([$Rp-421]* \(#,##0.00\);_([$Rp-421]* &quot;-&quot;??_);_(@_)"/>
    <numFmt numFmtId="171" formatCode="_(&quot;Rp&quot;* #,##0_);_(&quot;Rp&quot;* \(#,##0\);_(&quot;Rp&quot;* &quot;-&quot;??_);_(@_)"/>
    <numFmt numFmtId="172" formatCode="_(* #,##0.0_);_(* \(#,##0.0\);_(* &quot;-&quot;_);_(@_)"/>
    <numFmt numFmtId="173" formatCode="_(* #,##0.00_);_(* \(#,##0.00\);_(* &quot;-&quot;_);_(@_)"/>
    <numFmt numFmtId="174" formatCode="_-[$Rp-421]* #,##0.00_-;\-[$Rp-421]* #,##0.00_-;_-[$Rp-421]* &quot;-&quot;??_-;_-@_-"/>
    <numFmt numFmtId="175" formatCode="[$-409]dddd\,\ mmmm\ d\,\ yyyy"/>
    <numFmt numFmtId="176" formatCode="[$-409]h:mm:ss\ AM/PM"/>
    <numFmt numFmtId="177" formatCode="0.000000"/>
    <numFmt numFmtId="178" formatCode="0.0000000"/>
    <numFmt numFmtId="179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9"/>
      <name val="Calibri"/>
      <family val="2"/>
    </font>
    <font>
      <sz val="48"/>
      <color indexed="8"/>
      <name val="Calibri"/>
      <family val="2"/>
    </font>
    <font>
      <sz val="16"/>
      <color indexed="9"/>
      <name val="Calibri"/>
      <family val="2"/>
    </font>
    <font>
      <b/>
      <sz val="14"/>
      <color indexed="8"/>
      <name val="Calibri"/>
      <family val="2"/>
    </font>
    <font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6"/>
      <color theme="0"/>
      <name val="Calibri"/>
      <family val="2"/>
    </font>
    <font>
      <sz val="48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i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left" vertical="center"/>
    </xf>
    <xf numFmtId="0" fontId="52" fillId="1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 quotePrefix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 quotePrefix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10" borderId="13" xfId="0" applyFont="1" applyFill="1" applyBorder="1" applyAlignment="1">
      <alignment horizontal="left" vertical="center"/>
    </xf>
    <xf numFmtId="0" fontId="54" fillId="10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3" fillId="18" borderId="15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170" fontId="55" fillId="33" borderId="0" xfId="0" applyNumberFormat="1" applyFont="1" applyFill="1" applyBorder="1" applyAlignment="1">
      <alignment horizontal="center" vertical="center"/>
    </xf>
    <xf numFmtId="170" fontId="5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15" borderId="13" xfId="0" applyFont="1" applyFill="1" applyBorder="1" applyAlignment="1">
      <alignment horizontal="left" vertical="center"/>
    </xf>
    <xf numFmtId="0" fontId="54" fillId="17" borderId="0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170" fontId="5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0" fontId="52" fillId="0" borderId="16" xfId="0" applyNumberFormat="1" applyFont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170" fontId="53" fillId="35" borderId="0" xfId="0" applyNumberFormat="1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170" fontId="53" fillId="8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9" fontId="58" fillId="0" borderId="16" xfId="0" applyNumberFormat="1" applyFont="1" applyBorder="1" applyAlignment="1">
      <alignment horizontal="center" vertical="center"/>
    </xf>
    <xf numFmtId="0" fontId="59" fillId="9" borderId="17" xfId="0" applyFont="1" applyFill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6" xfId="0" applyFont="1" applyBorder="1" applyAlignment="1">
      <alignment horizontal="center" vertical="center"/>
    </xf>
    <xf numFmtId="170" fontId="53" fillId="1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58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9" fontId="60" fillId="0" borderId="16" xfId="0" applyNumberFormat="1" applyFont="1" applyBorder="1" applyAlignment="1">
      <alignment horizontal="center" vertical="center"/>
    </xf>
    <xf numFmtId="0" fontId="0" fillId="0" borderId="13" xfId="0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 quotePrefix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0" fontId="53" fillId="0" borderId="0" xfId="0" applyNumberFormat="1" applyFont="1" applyBorder="1" applyAlignment="1">
      <alignment horizontal="center" vertical="center"/>
    </xf>
    <xf numFmtId="0" fontId="52" fillId="38" borderId="13" xfId="0" applyFont="1" applyFill="1" applyBorder="1" applyAlignment="1">
      <alignment horizontal="left" vertical="center"/>
    </xf>
    <xf numFmtId="0" fontId="52" fillId="38" borderId="0" xfId="0" applyFont="1" applyFill="1" applyBorder="1" applyAlignment="1">
      <alignment horizontal="center" vertical="center"/>
    </xf>
    <xf numFmtId="170" fontId="52" fillId="38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/>
    </xf>
    <xf numFmtId="0" fontId="59" fillId="19" borderId="17" xfId="0" applyFont="1" applyFill="1" applyBorder="1" applyAlignment="1">
      <alignment horizontal="left" vertical="center"/>
    </xf>
    <xf numFmtId="170" fontId="52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61" fillId="39" borderId="23" xfId="0" applyFont="1" applyFill="1" applyBorder="1" applyAlignment="1" quotePrefix="1">
      <alignment horizontal="center" vertical="center"/>
    </xf>
    <xf numFmtId="0" fontId="61" fillId="39" borderId="24" xfId="0" applyFont="1" applyFill="1" applyBorder="1" applyAlignment="1" quotePrefix="1">
      <alignment horizontal="center" vertical="center"/>
    </xf>
    <xf numFmtId="0" fontId="61" fillId="39" borderId="25" xfId="0" applyFont="1" applyFill="1" applyBorder="1" applyAlignment="1" quotePrefix="1">
      <alignment horizontal="center" vertical="center"/>
    </xf>
    <xf numFmtId="0" fontId="55" fillId="39" borderId="23" xfId="0" applyFont="1" applyFill="1" applyBorder="1" applyAlignment="1" quotePrefix="1">
      <alignment horizontal="center" vertical="center"/>
    </xf>
    <xf numFmtId="0" fontId="55" fillId="39" borderId="24" xfId="0" applyFont="1" applyFill="1" applyBorder="1" applyAlignment="1" quotePrefix="1">
      <alignment horizontal="center" vertical="center"/>
    </xf>
    <xf numFmtId="0" fontId="55" fillId="39" borderId="25" xfId="0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41" fontId="52" fillId="0" borderId="0" xfId="43" applyFont="1" applyAlignment="1">
      <alignment horizontal="center" vertical="center"/>
    </xf>
    <xf numFmtId="41" fontId="52" fillId="0" borderId="0" xfId="0" applyNumberFormat="1" applyFont="1" applyAlignment="1">
      <alignment horizontal="center" vertical="center"/>
    </xf>
    <xf numFmtId="41" fontId="52" fillId="0" borderId="0" xfId="43" applyFont="1" applyAlignment="1">
      <alignment horizontal="right" vertical="center"/>
    </xf>
    <xf numFmtId="39" fontId="52" fillId="0" borderId="0" xfId="0" applyNumberFormat="1" applyFont="1" applyAlignment="1">
      <alignment horizontal="right" vertical="center"/>
    </xf>
    <xf numFmtId="43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2" fillId="0" borderId="0" xfId="0" applyFont="1" applyAlignment="1">
      <alignment horizontal="left" wrapText="1"/>
    </xf>
    <xf numFmtId="9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80" zoomScalePageLayoutView="0" workbookViewId="0" topLeftCell="A1">
      <selection activeCell="L35" sqref="L35"/>
    </sheetView>
  </sheetViews>
  <sheetFormatPr defaultColWidth="9.140625" defaultRowHeight="15"/>
  <cols>
    <col min="1" max="1" width="38.421875" style="0" customWidth="1"/>
    <col min="2" max="2" width="3.28125" style="0" customWidth="1"/>
    <col min="3" max="3" width="29.421875" style="0" customWidth="1"/>
    <col min="4" max="4" width="4.00390625" style="0" customWidth="1"/>
    <col min="5" max="5" width="5.28125" style="0" customWidth="1"/>
    <col min="6" max="6" width="30.7109375" style="0" customWidth="1"/>
    <col min="7" max="7" width="15.00390625" style="0" customWidth="1"/>
    <col min="8" max="8" width="14.7109375" style="0" customWidth="1"/>
    <col min="11" max="11" width="28.421875" style="0" bestFit="1" customWidth="1"/>
    <col min="12" max="12" width="33.8515625" style="0" customWidth="1"/>
  </cols>
  <sheetData>
    <row r="1" spans="1:9" s="6" customFormat="1" ht="27.75" customHeight="1">
      <c r="A1" s="1" t="s">
        <v>36</v>
      </c>
      <c r="B1" s="2"/>
      <c r="C1" s="2"/>
      <c r="D1" s="3"/>
      <c r="E1" s="3"/>
      <c r="F1" s="4"/>
      <c r="G1" s="3"/>
      <c r="H1" s="3"/>
      <c r="I1" s="5"/>
    </row>
    <row r="2" spans="1:9" s="6" customFormat="1" ht="19.5" customHeight="1" thickBot="1">
      <c r="A2" s="7"/>
      <c r="B2" s="8"/>
      <c r="C2" s="8"/>
      <c r="D2" s="8"/>
      <c r="E2" s="8"/>
      <c r="F2" s="9"/>
      <c r="G2" s="8"/>
      <c r="H2" s="8"/>
      <c r="I2" s="10"/>
    </row>
    <row r="3" spans="1:9" s="16" customFormat="1" ht="24.75" customHeight="1" thickBot="1">
      <c r="A3" s="11" t="s">
        <v>0</v>
      </c>
      <c r="B3" s="12"/>
      <c r="C3" s="13"/>
      <c r="D3" s="14"/>
      <c r="E3" s="76" t="s">
        <v>1</v>
      </c>
      <c r="F3" s="77"/>
      <c r="G3" s="77"/>
      <c r="H3" s="78"/>
      <c r="I3" s="15"/>
    </row>
    <row r="4" spans="1:9" s="6" customFormat="1" ht="19.5" customHeight="1">
      <c r="A4" s="17"/>
      <c r="B4" s="8"/>
      <c r="C4" s="8"/>
      <c r="D4" s="8"/>
      <c r="E4" s="8"/>
      <c r="F4" s="18"/>
      <c r="G4" s="8"/>
      <c r="H4" s="8"/>
      <c r="I4" s="10"/>
    </row>
    <row r="5" spans="1:11" s="6" customFormat="1" ht="19.5" customHeight="1">
      <c r="A5" s="19" t="s">
        <v>2</v>
      </c>
      <c r="B5" s="8"/>
      <c r="C5" s="8"/>
      <c r="D5" s="8"/>
      <c r="E5" s="8"/>
      <c r="G5" s="8"/>
      <c r="H5" s="8"/>
      <c r="I5" s="10"/>
      <c r="K5" s="83">
        <f>C6*C7</f>
        <v>10000000</v>
      </c>
    </row>
    <row r="6" spans="1:12" s="6" customFormat="1" ht="19.5" customHeight="1">
      <c r="A6" s="68" t="s">
        <v>30</v>
      </c>
      <c r="B6" s="69" t="s">
        <v>3</v>
      </c>
      <c r="C6" s="32">
        <v>20</v>
      </c>
      <c r="D6" s="22"/>
      <c r="E6" s="22"/>
      <c r="G6" s="8"/>
      <c r="H6" s="8"/>
      <c r="I6" s="10"/>
      <c r="K6" s="84">
        <f>3.33%*K5</f>
        <v>333000.00000000006</v>
      </c>
      <c r="L6" s="6" t="s">
        <v>47</v>
      </c>
    </row>
    <row r="7" spans="1:9" s="6" customFormat="1" ht="19.5" customHeight="1">
      <c r="A7" s="68" t="s">
        <v>31</v>
      </c>
      <c r="B7" s="69" t="s">
        <v>3</v>
      </c>
      <c r="C7" s="70">
        <v>500000</v>
      </c>
      <c r="D7" s="22"/>
      <c r="E7" s="22"/>
      <c r="G7" s="8"/>
      <c r="H7" s="8"/>
      <c r="I7" s="10"/>
    </row>
    <row r="8" spans="1:9" s="6" customFormat="1" ht="19.5" customHeight="1">
      <c r="A8" s="20"/>
      <c r="B8" s="8"/>
      <c r="C8" s="22"/>
      <c r="D8" s="22"/>
      <c r="E8" s="22"/>
      <c r="F8" s="71" t="s">
        <v>34</v>
      </c>
      <c r="G8" s="8"/>
      <c r="H8" s="8"/>
      <c r="I8" s="10"/>
    </row>
    <row r="9" spans="1:9" s="6" customFormat="1" ht="19.5" customHeight="1">
      <c r="A9" s="20" t="s">
        <v>29</v>
      </c>
      <c r="B9" s="8" t="s">
        <v>3</v>
      </c>
      <c r="C9" s="66">
        <v>299</v>
      </c>
      <c r="D9" s="8"/>
      <c r="E9" s="8" t="s">
        <v>3</v>
      </c>
      <c r="F9" s="21">
        <f>(3.33%*C9*C10)</f>
        <v>18344224.080000002</v>
      </c>
      <c r="G9" s="8"/>
      <c r="H9" s="8"/>
      <c r="I9" s="10"/>
    </row>
    <row r="10" spans="1:9" s="6" customFormat="1" ht="19.5" customHeight="1">
      <c r="A10" s="20" t="s">
        <v>28</v>
      </c>
      <c r="B10" s="8" t="s">
        <v>3</v>
      </c>
      <c r="C10" s="67">
        <v>1842400</v>
      </c>
      <c r="D10" s="22"/>
      <c r="E10" s="22"/>
      <c r="F10" s="18"/>
      <c r="G10" s="8"/>
      <c r="H10" s="8"/>
      <c r="I10" s="10"/>
    </row>
    <row r="11" spans="1:9" s="27" customFormat="1" ht="19.5" customHeight="1">
      <c r="A11" s="23" t="s">
        <v>4</v>
      </c>
      <c r="B11" s="24"/>
      <c r="C11" s="24"/>
      <c r="D11" s="24"/>
      <c r="E11" s="24"/>
      <c r="F11" s="25"/>
      <c r="G11" s="24"/>
      <c r="H11" s="24"/>
      <c r="I11" s="26"/>
    </row>
    <row r="12" spans="1:9" s="27" customFormat="1" ht="19.5" customHeight="1" thickBot="1">
      <c r="A12" s="23"/>
      <c r="B12" s="24"/>
      <c r="C12" s="24"/>
      <c r="D12" s="24"/>
      <c r="E12" s="24"/>
      <c r="F12" s="24"/>
      <c r="G12" s="24"/>
      <c r="H12" s="24"/>
      <c r="I12" s="26"/>
    </row>
    <row r="13" spans="1:9" s="16" customFormat="1" ht="24.75" customHeight="1" thickBot="1">
      <c r="A13" s="28" t="s">
        <v>38</v>
      </c>
      <c r="B13" s="29"/>
      <c r="C13" s="29"/>
      <c r="D13" s="14"/>
      <c r="E13" s="79" t="s">
        <v>5</v>
      </c>
      <c r="F13" s="80"/>
      <c r="G13" s="80"/>
      <c r="H13" s="81"/>
      <c r="I13" s="15"/>
    </row>
    <row r="14" spans="1:9" s="6" customFormat="1" ht="19.5" customHeight="1">
      <c r="A14" s="17"/>
      <c r="B14" s="8"/>
      <c r="C14" s="8"/>
      <c r="D14" s="8"/>
      <c r="E14" s="8"/>
      <c r="F14" s="18"/>
      <c r="G14" s="8"/>
      <c r="H14" s="8"/>
      <c r="I14" s="10"/>
    </row>
    <row r="15" spans="1:9" s="6" customFormat="1" ht="19.5" customHeight="1">
      <c r="A15" s="30" t="s">
        <v>2</v>
      </c>
      <c r="B15" s="8"/>
      <c r="C15" s="31"/>
      <c r="D15" s="8"/>
      <c r="E15" s="8"/>
      <c r="F15" s="71" t="s">
        <v>35</v>
      </c>
      <c r="G15" s="8"/>
      <c r="H15" s="8"/>
      <c r="I15" s="10"/>
    </row>
    <row r="16" spans="1:9" s="6" customFormat="1" ht="19.5" customHeight="1">
      <c r="A16" s="20" t="s">
        <v>29</v>
      </c>
      <c r="B16" s="8" t="s">
        <v>3</v>
      </c>
      <c r="C16" s="32">
        <v>20</v>
      </c>
      <c r="D16" s="8"/>
      <c r="E16" s="8" t="s">
        <v>3</v>
      </c>
      <c r="F16" s="33">
        <f>(3.33%*C16*C17)+(6.64%*C20*C21*C24)</f>
        <v>2914632</v>
      </c>
      <c r="G16" s="34"/>
      <c r="H16" s="35" t="s">
        <v>6</v>
      </c>
      <c r="I16" s="36"/>
    </row>
    <row r="17" spans="1:9" s="6" customFormat="1" ht="19.5" customHeight="1">
      <c r="A17" s="20" t="s">
        <v>37</v>
      </c>
      <c r="B17" s="8" t="s">
        <v>3</v>
      </c>
      <c r="C17" s="37">
        <v>500000</v>
      </c>
      <c r="D17" s="22"/>
      <c r="E17" s="22"/>
      <c r="F17" s="18"/>
      <c r="G17" s="8"/>
      <c r="H17" s="8"/>
      <c r="I17" s="10"/>
    </row>
    <row r="18" spans="1:11" s="27" customFormat="1" ht="19.5" customHeight="1">
      <c r="A18" s="23" t="s">
        <v>4</v>
      </c>
      <c r="B18" s="24"/>
      <c r="C18" s="38"/>
      <c r="D18" s="24"/>
      <c r="E18" s="24"/>
      <c r="F18" s="25"/>
      <c r="G18" s="24"/>
      <c r="H18" s="24"/>
      <c r="I18" s="26"/>
      <c r="K18" s="86">
        <f>C20*C21</f>
        <v>54000000</v>
      </c>
    </row>
    <row r="19" spans="1:11" s="6" customFormat="1" ht="19.5" customHeight="1">
      <c r="A19" s="40" t="s">
        <v>7</v>
      </c>
      <c r="B19" s="8"/>
      <c r="C19" s="31"/>
      <c r="D19" s="8"/>
      <c r="E19" s="8" t="s">
        <v>3</v>
      </c>
      <c r="F19" s="41"/>
      <c r="G19" s="42"/>
      <c r="H19" s="42" t="s">
        <v>8</v>
      </c>
      <c r="I19" s="43"/>
      <c r="K19" s="85">
        <f>6.64%*K18</f>
        <v>3585600</v>
      </c>
    </row>
    <row r="20" spans="1:12" s="6" customFormat="1" ht="19.5" customHeight="1">
      <c r="A20" s="20" t="s">
        <v>9</v>
      </c>
      <c r="B20" s="8" t="s">
        <v>3</v>
      </c>
      <c r="C20" s="32">
        <v>12</v>
      </c>
      <c r="D20" s="8"/>
      <c r="E20" s="8"/>
      <c r="F20" s="18"/>
      <c r="G20" s="8"/>
      <c r="H20" s="8"/>
      <c r="I20" s="10"/>
      <c r="K20" s="86">
        <f>K19*C24</f>
        <v>2581632</v>
      </c>
      <c r="L20" s="89" t="s">
        <v>46</v>
      </c>
    </row>
    <row r="21" spans="1:9" s="6" customFormat="1" ht="19.5" customHeight="1">
      <c r="A21" s="20" t="s">
        <v>10</v>
      </c>
      <c r="B21" s="8" t="s">
        <v>3</v>
      </c>
      <c r="C21" s="37">
        <v>4500000</v>
      </c>
      <c r="D21" s="22"/>
      <c r="E21" s="22"/>
      <c r="F21" s="18"/>
      <c r="G21" s="8"/>
      <c r="H21" s="8"/>
      <c r="I21" s="10"/>
    </row>
    <row r="22" spans="1:12" s="6" customFormat="1" ht="19.5" customHeight="1">
      <c r="A22" s="23" t="s">
        <v>11</v>
      </c>
      <c r="B22" s="8"/>
      <c r="C22" s="39"/>
      <c r="D22" s="22"/>
      <c r="E22" s="22"/>
      <c r="F22" s="18"/>
      <c r="G22" s="8"/>
      <c r="H22" s="8"/>
      <c r="I22" s="10"/>
      <c r="L22" s="73"/>
    </row>
    <row r="23" spans="1:13" s="6" customFormat="1" ht="19.5" customHeight="1">
      <c r="A23" s="20" t="s">
        <v>12</v>
      </c>
      <c r="B23" s="8" t="s">
        <v>3</v>
      </c>
      <c r="C23" s="39">
        <v>30600000</v>
      </c>
      <c r="D23" s="22"/>
      <c r="E23" s="8" t="s">
        <v>3</v>
      </c>
      <c r="F23" s="44"/>
      <c r="G23" s="45"/>
      <c r="H23" s="45" t="s">
        <v>13</v>
      </c>
      <c r="I23" s="46"/>
      <c r="K23" s="87">
        <f>K6+K20</f>
        <v>2914632</v>
      </c>
      <c r="L23" s="88" t="s">
        <v>48</v>
      </c>
      <c r="M23" s="88"/>
    </row>
    <row r="24" spans="1:9" s="27" customFormat="1" ht="19.5" customHeight="1">
      <c r="A24" s="20" t="s">
        <v>14</v>
      </c>
      <c r="B24" s="8" t="s">
        <v>3</v>
      </c>
      <c r="C24" s="47">
        <f>C43-C28*C25</f>
        <v>0.72</v>
      </c>
      <c r="D24" s="24"/>
      <c r="E24" s="24"/>
      <c r="F24" s="25"/>
      <c r="G24" s="24"/>
      <c r="H24" s="24"/>
      <c r="I24" s="26"/>
    </row>
    <row r="25" spans="1:11" s="27" customFormat="1" ht="19.5" customHeight="1">
      <c r="A25" s="48" t="s">
        <v>15</v>
      </c>
      <c r="B25" s="8" t="s">
        <v>3</v>
      </c>
      <c r="C25" s="47">
        <v>0.02</v>
      </c>
      <c r="D25" s="24"/>
      <c r="E25" s="24"/>
      <c r="F25" s="25"/>
      <c r="G25" s="24"/>
      <c r="H25" s="24"/>
      <c r="I25" s="26"/>
      <c r="K25" s="27" t="s">
        <v>49</v>
      </c>
    </row>
    <row r="26" spans="1:13" s="27" customFormat="1" ht="35.25" customHeight="1">
      <c r="A26" s="49" t="s">
        <v>16</v>
      </c>
      <c r="B26" s="8" t="s">
        <v>3</v>
      </c>
      <c r="C26" s="50">
        <v>2005</v>
      </c>
      <c r="D26" s="24"/>
      <c r="E26" s="24"/>
      <c r="F26" s="25"/>
      <c r="G26" s="24"/>
      <c r="H26" s="24"/>
      <c r="I26" s="26"/>
      <c r="K26" s="27" t="s">
        <v>50</v>
      </c>
      <c r="L26" s="90" t="s">
        <v>52</v>
      </c>
      <c r="M26" s="90"/>
    </row>
    <row r="27" spans="1:12" s="27" customFormat="1" ht="19.5" customHeight="1">
      <c r="A27" s="49" t="s">
        <v>17</v>
      </c>
      <c r="B27" s="8" t="s">
        <v>3</v>
      </c>
      <c r="C27" s="50">
        <v>2019</v>
      </c>
      <c r="D27" s="24"/>
      <c r="E27" s="8" t="s">
        <v>3</v>
      </c>
      <c r="F27" s="51"/>
      <c r="G27" s="52"/>
      <c r="H27" s="53" t="s">
        <v>18</v>
      </c>
      <c r="I27" s="54"/>
      <c r="K27" s="27" t="s">
        <v>51</v>
      </c>
      <c r="L27" s="91">
        <v>0.3</v>
      </c>
    </row>
    <row r="28" spans="1:9" s="27" customFormat="1" ht="19.5" customHeight="1">
      <c r="A28" s="55" t="s">
        <v>19</v>
      </c>
      <c r="B28" s="8" t="s">
        <v>3</v>
      </c>
      <c r="C28" s="56">
        <f>C27-C26</f>
        <v>14</v>
      </c>
      <c r="D28" s="24"/>
      <c r="E28" s="24"/>
      <c r="F28" s="24"/>
      <c r="G28" s="24"/>
      <c r="H28" s="24"/>
      <c r="I28" s="26"/>
    </row>
    <row r="29" spans="1:14" s="27" customFormat="1" ht="19.5" customHeight="1">
      <c r="A29" s="20"/>
      <c r="B29" s="8"/>
      <c r="C29" s="56"/>
      <c r="D29" s="24"/>
      <c r="E29" s="24"/>
      <c r="F29" s="24"/>
      <c r="G29" s="24"/>
      <c r="H29" s="24"/>
      <c r="I29" s="26"/>
      <c r="K29" s="92">
        <f>K23*30%</f>
        <v>874389.6</v>
      </c>
      <c r="L29" s="93" t="s">
        <v>53</v>
      </c>
      <c r="M29" s="93"/>
      <c r="N29" s="93"/>
    </row>
    <row r="30" spans="1:9" s="27" customFormat="1" ht="19.5" customHeight="1">
      <c r="A30" s="57" t="s">
        <v>33</v>
      </c>
      <c r="B30" s="24"/>
      <c r="C30" s="47"/>
      <c r="D30" s="24"/>
      <c r="E30" s="24"/>
      <c r="F30" s="24"/>
      <c r="G30" s="24"/>
      <c r="H30" s="24"/>
      <c r="I30" s="26"/>
    </row>
    <row r="31" spans="1:12" s="27" customFormat="1" ht="19.5" customHeight="1">
      <c r="A31" s="48" t="s">
        <v>20</v>
      </c>
      <c r="B31" s="8" t="s">
        <v>3</v>
      </c>
      <c r="C31" s="47"/>
      <c r="D31" s="24"/>
      <c r="E31" s="24"/>
      <c r="F31" s="25"/>
      <c r="G31" s="24"/>
      <c r="H31" s="24"/>
      <c r="I31" s="26"/>
      <c r="K31" s="94">
        <v>900000</v>
      </c>
      <c r="L31" s="27" t="s">
        <v>54</v>
      </c>
    </row>
    <row r="32" spans="1:9" s="27" customFormat="1" ht="19.5" customHeight="1">
      <c r="A32" s="49" t="s">
        <v>16</v>
      </c>
      <c r="B32" s="8" t="s">
        <v>3</v>
      </c>
      <c r="C32" s="50"/>
      <c r="D32" s="24"/>
      <c r="E32" s="24"/>
      <c r="F32" s="25"/>
      <c r="G32" s="24"/>
      <c r="H32" s="24"/>
      <c r="I32" s="26"/>
    </row>
    <row r="33" spans="1:9" s="27" customFormat="1" ht="19.5" customHeight="1">
      <c r="A33" s="49" t="s">
        <v>17</v>
      </c>
      <c r="B33" s="8" t="s">
        <v>3</v>
      </c>
      <c r="C33" s="50"/>
      <c r="D33" s="24"/>
      <c r="E33" s="24"/>
      <c r="F33" s="25"/>
      <c r="G33" s="24"/>
      <c r="H33" s="24"/>
      <c r="I33" s="26"/>
    </row>
    <row r="34" spans="1:9" s="27" customFormat="1" ht="19.5" customHeight="1">
      <c r="A34" s="55" t="s">
        <v>19</v>
      </c>
      <c r="B34" s="8" t="s">
        <v>3</v>
      </c>
      <c r="C34" s="56"/>
      <c r="D34" s="24"/>
      <c r="E34" s="24"/>
      <c r="F34" s="24"/>
      <c r="G34" s="24"/>
      <c r="H34" s="24"/>
      <c r="I34" s="26"/>
    </row>
    <row r="35" spans="1:13" s="27" customFormat="1" ht="19.5" customHeight="1">
      <c r="A35" s="20"/>
      <c r="B35" s="8"/>
      <c r="C35" s="56"/>
      <c r="D35" s="24"/>
      <c r="E35" s="24"/>
      <c r="F35" s="24"/>
      <c r="G35" s="24"/>
      <c r="H35" s="24"/>
      <c r="I35" s="26"/>
      <c r="M35" s="27">
        <f>SUM(3)</f>
        <v>3</v>
      </c>
    </row>
    <row r="36" spans="1:9" s="27" customFormat="1" ht="19.5" customHeight="1">
      <c r="A36" s="57" t="s">
        <v>33</v>
      </c>
      <c r="B36" s="24"/>
      <c r="C36" s="47"/>
      <c r="D36" s="24"/>
      <c r="E36" s="24"/>
      <c r="F36" s="24"/>
      <c r="G36" s="24"/>
      <c r="H36" s="24"/>
      <c r="I36" s="26"/>
    </row>
    <row r="37" spans="1:9" s="27" customFormat="1" ht="19.5" customHeight="1">
      <c r="A37" s="48" t="s">
        <v>21</v>
      </c>
      <c r="B37" s="8" t="s">
        <v>3</v>
      </c>
      <c r="C37" s="47"/>
      <c r="D37" s="24"/>
      <c r="E37" s="24"/>
      <c r="F37" s="25"/>
      <c r="G37" s="24"/>
      <c r="H37" s="24"/>
      <c r="I37" s="26"/>
    </row>
    <row r="38" spans="1:9" s="27" customFormat="1" ht="19.5" customHeight="1">
      <c r="A38" s="49" t="s">
        <v>16</v>
      </c>
      <c r="B38" s="8" t="s">
        <v>3</v>
      </c>
      <c r="C38" s="50"/>
      <c r="D38" s="24"/>
      <c r="E38" s="24"/>
      <c r="F38" s="25"/>
      <c r="G38" s="24"/>
      <c r="H38" s="24"/>
      <c r="I38" s="26"/>
    </row>
    <row r="39" spans="1:9" s="27" customFormat="1" ht="19.5" customHeight="1">
      <c r="A39" s="49" t="s">
        <v>17</v>
      </c>
      <c r="B39" s="8" t="s">
        <v>3</v>
      </c>
      <c r="C39" s="50"/>
      <c r="D39" s="24"/>
      <c r="E39" s="24"/>
      <c r="F39" s="25"/>
      <c r="G39" s="24"/>
      <c r="H39" s="24"/>
      <c r="I39" s="26"/>
    </row>
    <row r="40" spans="1:9" s="27" customFormat="1" ht="19.5" customHeight="1">
      <c r="A40" s="55" t="s">
        <v>19</v>
      </c>
      <c r="B40" s="8" t="s">
        <v>3</v>
      </c>
      <c r="C40" s="56"/>
      <c r="D40" s="24"/>
      <c r="E40" s="24"/>
      <c r="F40" s="24"/>
      <c r="G40" s="24"/>
      <c r="H40" s="24"/>
      <c r="I40" s="26"/>
    </row>
    <row r="41" spans="1:9" s="27" customFormat="1" ht="19.5" customHeight="1">
      <c r="A41" s="20"/>
      <c r="B41" s="8"/>
      <c r="C41" s="56"/>
      <c r="D41" s="24"/>
      <c r="E41" s="24"/>
      <c r="F41" s="24"/>
      <c r="G41" s="24"/>
      <c r="H41" s="24"/>
      <c r="I41" s="26"/>
    </row>
    <row r="42" spans="1:9" s="27" customFormat="1" ht="19.5" customHeight="1">
      <c r="A42" s="57" t="s">
        <v>33</v>
      </c>
      <c r="B42" s="24"/>
      <c r="C42" s="47">
        <v>0.2</v>
      </c>
      <c r="D42" s="24"/>
      <c r="E42" s="24"/>
      <c r="F42" s="24"/>
      <c r="G42" s="24"/>
      <c r="H42" s="24"/>
      <c r="I42" s="26"/>
    </row>
    <row r="43" spans="1:9" s="27" customFormat="1" ht="19.5" customHeight="1">
      <c r="A43" s="72" t="s">
        <v>22</v>
      </c>
      <c r="B43" s="8" t="s">
        <v>3</v>
      </c>
      <c r="C43" s="47">
        <v>1</v>
      </c>
      <c r="D43" s="24"/>
      <c r="E43" s="24"/>
      <c r="F43" s="25"/>
      <c r="G43" s="24"/>
      <c r="H43" s="24"/>
      <c r="I43" s="26"/>
    </row>
    <row r="44" spans="1:9" s="27" customFormat="1" ht="19.5" customHeight="1">
      <c r="A44" s="49"/>
      <c r="B44" s="8" t="s">
        <v>3</v>
      </c>
      <c r="C44" s="58"/>
      <c r="D44" s="24"/>
      <c r="E44" s="24"/>
      <c r="F44" s="25"/>
      <c r="G44" s="24"/>
      <c r="H44" s="24"/>
      <c r="I44" s="26"/>
    </row>
    <row r="45" spans="1:9" s="27" customFormat="1" ht="19.5" customHeight="1">
      <c r="A45" s="49" t="s">
        <v>23</v>
      </c>
      <c r="B45" s="8" t="s">
        <v>3</v>
      </c>
      <c r="C45" s="58">
        <v>0.8</v>
      </c>
      <c r="D45" s="24"/>
      <c r="E45" s="24"/>
      <c r="F45" s="25"/>
      <c r="G45" s="24"/>
      <c r="H45" s="24"/>
      <c r="I45" s="26"/>
    </row>
    <row r="46" spans="1:9" s="27" customFormat="1" ht="19.5" customHeight="1">
      <c r="A46" s="55"/>
      <c r="B46" s="8"/>
      <c r="C46" s="56"/>
      <c r="D46" s="24"/>
      <c r="E46" s="24"/>
      <c r="F46" s="24"/>
      <c r="G46" s="24"/>
      <c r="H46" s="24"/>
      <c r="I46" s="26"/>
    </row>
    <row r="47" spans="1:9" s="27" customFormat="1" ht="19.5" customHeight="1">
      <c r="A47" s="59" t="s">
        <v>24</v>
      </c>
      <c r="B47" s="24"/>
      <c r="C47" s="24"/>
      <c r="D47" s="24"/>
      <c r="E47" s="24"/>
      <c r="F47" s="24"/>
      <c r="G47" s="24"/>
      <c r="H47" s="24"/>
      <c r="I47" s="26"/>
    </row>
    <row r="48" spans="1:9" s="27" customFormat="1" ht="19.5" customHeight="1">
      <c r="A48" s="59" t="s">
        <v>25</v>
      </c>
      <c r="B48" s="24"/>
      <c r="C48" s="82" t="s">
        <v>32</v>
      </c>
      <c r="D48" s="24"/>
      <c r="E48" s="24"/>
      <c r="F48" s="24"/>
      <c r="G48" s="24"/>
      <c r="H48" s="24"/>
      <c r="I48" s="26"/>
    </row>
    <row r="49" spans="1:9" ht="19.5" customHeight="1">
      <c r="A49" s="59" t="s">
        <v>26</v>
      </c>
      <c r="B49" s="60"/>
      <c r="C49" s="82"/>
      <c r="D49" s="60"/>
      <c r="E49" s="60"/>
      <c r="F49" s="9"/>
      <c r="G49" s="60"/>
      <c r="H49" s="60"/>
      <c r="I49" s="61"/>
    </row>
    <row r="50" spans="1:9" ht="19.5" customHeight="1" thickBot="1">
      <c r="A50" s="62" t="s">
        <v>27</v>
      </c>
      <c r="B50" s="60"/>
      <c r="C50" s="75"/>
      <c r="D50" s="60"/>
      <c r="E50" s="60"/>
      <c r="F50" s="9"/>
      <c r="G50" s="60"/>
      <c r="H50" s="60"/>
      <c r="I50" s="61"/>
    </row>
    <row r="51" spans="1:9" ht="19.5" customHeight="1">
      <c r="A51" s="59"/>
      <c r="B51" s="60"/>
      <c r="C51" s="75"/>
      <c r="D51" s="60"/>
      <c r="E51" s="60"/>
      <c r="F51" s="9"/>
      <c r="G51" s="60"/>
      <c r="H51" s="60"/>
      <c r="I51" s="61"/>
    </row>
    <row r="52" spans="1:9" ht="19.5" customHeight="1">
      <c r="A52" s="59"/>
      <c r="B52" s="60"/>
      <c r="C52" s="75"/>
      <c r="D52" s="60"/>
      <c r="E52" s="60"/>
      <c r="F52" s="9"/>
      <c r="G52" s="60"/>
      <c r="H52" s="60"/>
      <c r="I52" s="61"/>
    </row>
    <row r="53" spans="1:9" ht="19.5" customHeight="1">
      <c r="A53" s="59"/>
      <c r="B53" s="60"/>
      <c r="C53" s="75"/>
      <c r="D53" s="60"/>
      <c r="E53" s="60"/>
      <c r="F53" s="9"/>
      <c r="G53" s="60"/>
      <c r="H53" s="60"/>
      <c r="I53" s="61"/>
    </row>
    <row r="54" s="74" customFormat="1" ht="19.5" customHeight="1">
      <c r="A54" s="74" t="s">
        <v>39</v>
      </c>
    </row>
    <row r="55" s="74" customFormat="1" ht="19.5" customHeight="1">
      <c r="A55" s="74" t="s">
        <v>41</v>
      </c>
    </row>
    <row r="56" s="74" customFormat="1" ht="19.5" customHeight="1">
      <c r="A56" s="74" t="s">
        <v>40</v>
      </c>
    </row>
    <row r="57" s="74" customFormat="1" ht="19.5" customHeight="1">
      <c r="A57" s="74" t="s">
        <v>42</v>
      </c>
    </row>
    <row r="58" s="74" customFormat="1" ht="23.25">
      <c r="A58" s="74" t="s">
        <v>43</v>
      </c>
    </row>
    <row r="59" s="74" customFormat="1" ht="23.25">
      <c r="A59" s="74" t="s">
        <v>44</v>
      </c>
    </row>
    <row r="60" s="74" customFormat="1" ht="23.25"/>
    <row r="61" s="74" customFormat="1" ht="23.25">
      <c r="A61" s="74" t="s">
        <v>45</v>
      </c>
    </row>
    <row r="62" spans="1:9" ht="19.5" customHeight="1">
      <c r="A62" s="59"/>
      <c r="B62" s="60"/>
      <c r="C62" s="75"/>
      <c r="D62" s="60"/>
      <c r="E62" s="60"/>
      <c r="F62" s="9"/>
      <c r="G62" s="60"/>
      <c r="H62" s="60"/>
      <c r="I62" s="61"/>
    </row>
    <row r="63" spans="1:9" ht="19.5" customHeight="1">
      <c r="A63" s="59"/>
      <c r="B63" s="60"/>
      <c r="C63" s="75"/>
      <c r="D63" s="60"/>
      <c r="E63" s="60"/>
      <c r="F63" s="9"/>
      <c r="G63" s="60"/>
      <c r="H63" s="60"/>
      <c r="I63" s="61"/>
    </row>
    <row r="64" spans="1:9" ht="19.5" customHeight="1" thickBot="1">
      <c r="A64" s="62"/>
      <c r="B64" s="63"/>
      <c r="C64" s="63"/>
      <c r="D64" s="63"/>
      <c r="E64" s="63"/>
      <c r="F64" s="63"/>
      <c r="G64" s="63"/>
      <c r="H64" s="63"/>
      <c r="I64" s="64"/>
    </row>
    <row r="65" ht="19.5" customHeight="1">
      <c r="F65" s="65"/>
    </row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6">
    <mergeCell ref="E3:H3"/>
    <mergeCell ref="E13:H13"/>
    <mergeCell ref="C48:C49"/>
    <mergeCell ref="L23:M23"/>
    <mergeCell ref="L26:M26"/>
    <mergeCell ref="L29:N29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PKN01</dc:creator>
  <cp:keywords/>
  <dc:description/>
  <cp:lastModifiedBy>user</cp:lastModifiedBy>
  <cp:lastPrinted>2019-08-22T03:57:09Z</cp:lastPrinted>
  <dcterms:created xsi:type="dcterms:W3CDTF">2012-10-18T10:36:38Z</dcterms:created>
  <dcterms:modified xsi:type="dcterms:W3CDTF">2019-09-25T01:39:15Z</dcterms:modified>
  <cp:category/>
  <cp:version/>
  <cp:contentType/>
  <cp:contentStatus/>
</cp:coreProperties>
</file>